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List1" sheetId="1" r:id="rId1"/>
    <sheet name="List2" sheetId="2" r:id="rId2"/>
    <sheet name="Lis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<sst xmlns="http://schemas.openxmlformats.org/spreadsheetml/2006/main" count="134" uniqueCount="82">
  <si>
    <t xml:space="preserve">Javni poziv za sofinanciranje organizacij na področju mladinskega dela v letu 2008 </t>
  </si>
  <si>
    <t>Uradni list RS št.1 /2008 z dne 04.01.2008</t>
  </si>
  <si>
    <t>Rezultati javnega poziva  - Mladinski centri</t>
  </si>
  <si>
    <t>Št. 6033-270/2007-46</t>
  </si>
  <si>
    <t>Datum: 06.03.2008</t>
  </si>
  <si>
    <r>
      <t xml:space="preserve">Možno število točk: </t>
    </r>
    <r>
      <rPr>
        <b/>
        <sz val="10"/>
        <rFont val="Verdana"/>
        <family val="2"/>
      </rPr>
      <t>465</t>
    </r>
  </si>
  <si>
    <t>Možno število točk: 465</t>
  </si>
  <si>
    <r>
      <t xml:space="preserve">Minimalno število točk: </t>
    </r>
    <r>
      <rPr>
        <b/>
        <sz val="10"/>
        <rFont val="Verdana"/>
        <family val="2"/>
      </rPr>
      <t>140</t>
    </r>
  </si>
  <si>
    <t>Minimalno število točk: 140</t>
  </si>
  <si>
    <t>Zap št. vloge MC</t>
  </si>
  <si>
    <t>Ev.št. vloge</t>
  </si>
  <si>
    <t>Naziv organizacije</t>
  </si>
  <si>
    <t>Skupno št. točk</t>
  </si>
  <si>
    <t>Povprečno št. točk</t>
  </si>
  <si>
    <t>Doseženo št. točk (za izrač.)</t>
  </si>
  <si>
    <t>Izpolnjevanje pogojev</t>
  </si>
  <si>
    <t xml:space="preserve">Doseženo št. točk </t>
  </si>
  <si>
    <t>Vrednost točke</t>
  </si>
  <si>
    <t>Zmnožek</t>
  </si>
  <si>
    <t>Sredstva sofinanciranja v Eur</t>
  </si>
  <si>
    <t>Priznana vrednost v Eur</t>
  </si>
  <si>
    <t>Opombe</t>
  </si>
  <si>
    <t>Društvo Škuc</t>
  </si>
  <si>
    <t>DA</t>
  </si>
  <si>
    <t>DRMC- Društvo za razvoj mladinskega centra</t>
  </si>
  <si>
    <t>Celjski mladinski center</t>
  </si>
  <si>
    <t>Zavod za mladino Zreče</t>
  </si>
  <si>
    <t xml:space="preserve">ne dosega min. št. točk - glej razpisno dokumentacijo </t>
  </si>
  <si>
    <t>MC Podlaga Sežana</t>
  </si>
  <si>
    <t>MC Brežice</t>
  </si>
  <si>
    <t>MKC Maribor</t>
  </si>
  <si>
    <t>Masovna - Zavod neinstitucionalne kulture</t>
  </si>
  <si>
    <t>Mladinski center Velenje</t>
  </si>
  <si>
    <t>MIKK Murska Sobota</t>
  </si>
  <si>
    <t>Društvo MC Osmica</t>
  </si>
  <si>
    <t>Javni Zavod Vetrnica Slovenj Gradec</t>
  </si>
  <si>
    <t>Mladinski center Ormož</t>
  </si>
  <si>
    <t>Javni zavod Center za mlade Ruše - CEZAM</t>
  </si>
  <si>
    <t>Mladinski center Krško</t>
  </si>
  <si>
    <t>Mladinski center Nova Gorica</t>
  </si>
  <si>
    <t>Zavod O</t>
  </si>
  <si>
    <t>Mladinski center Bit</t>
  </si>
  <si>
    <t>Društvo SMC Celje</t>
  </si>
  <si>
    <t>Društvo ŠMOCL</t>
  </si>
  <si>
    <t>JZMC Šmartno ob Paki</t>
  </si>
  <si>
    <t>Mladinski center Prlekije</t>
  </si>
  <si>
    <t>KID Pina</t>
  </si>
  <si>
    <t>Društvo SMC Rakovnik</t>
  </si>
  <si>
    <t>DPZN - Koper</t>
  </si>
  <si>
    <t>Mladinsko informacijski center - MIC Ljubljana</t>
  </si>
  <si>
    <t>ŠIM Ljutomer</t>
  </si>
  <si>
    <t>KUD Mreža</t>
  </si>
  <si>
    <t>Zveza tolminskih mladinskih društev</t>
  </si>
  <si>
    <t>Zveza prijateljev mladine Maribor</t>
  </si>
  <si>
    <t>MC zveza društev Postojna</t>
  </si>
  <si>
    <t>C.M.A.K.</t>
  </si>
  <si>
    <t>Zavod za šport Jesenice</t>
  </si>
  <si>
    <t>CID Ptuj</t>
  </si>
  <si>
    <t>Mladinsko društvo Bistrica ob Sotli</t>
  </si>
  <si>
    <t>Kulturno društvo  MC  Indijanez</t>
  </si>
  <si>
    <t>Zavod mladinski center Kotlovnica Kamnik</t>
  </si>
  <si>
    <t>MC Trbovlje</t>
  </si>
  <si>
    <t>MC Dravinjske doline</t>
  </si>
  <si>
    <t>Društvo salesijanski mladinski center Sevnica</t>
  </si>
  <si>
    <t>Javni zavod KŠTM Sevnica</t>
  </si>
  <si>
    <t>Mladinski center Litija</t>
  </si>
  <si>
    <t>MKC Medvode</t>
  </si>
  <si>
    <t>KUD France Prešeren</t>
  </si>
  <si>
    <t>Salezijanski mladinski center Cerknica</t>
  </si>
  <si>
    <t>Javni zavod Ratitovec</t>
  </si>
  <si>
    <t>MC Lokalpatriot</t>
  </si>
  <si>
    <t>Pekarna magdalenske mreže</t>
  </si>
  <si>
    <t>KID Kibla</t>
  </si>
  <si>
    <t>Center za mlade Domžale</t>
  </si>
  <si>
    <t>Športni in mladinski center Piran</t>
  </si>
  <si>
    <t>Študentski klub mladih Šentjur</t>
  </si>
  <si>
    <t>Skupno št. točk (pozitivni):</t>
  </si>
  <si>
    <t xml:space="preserve">Zorko Škvor </t>
  </si>
  <si>
    <t>Vrednost točke:</t>
  </si>
  <si>
    <t xml:space="preserve">vodja Urada RS za mladino </t>
  </si>
  <si>
    <t>Podpis: ___________________________</t>
  </si>
  <si>
    <t>po pooblastilu ministra</t>
  </si>
</sst>
</file>

<file path=xl/styles.xml><?xml version="1.0" encoding="utf-8"?>
<styleSheet xmlns="http://schemas.openxmlformats.org/spreadsheetml/2006/main">
  <numFmts count="8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</numFmts>
  <fonts count="8">
    <font>
      <sz val="10"/>
      <name val="Arial CE"/>
      <family val="0"/>
    </font>
    <font>
      <sz val="10"/>
      <name val="Verdana"/>
      <family val="2"/>
    </font>
    <font>
      <sz val="8"/>
      <name val="Verdana"/>
      <family val="2"/>
    </font>
    <font>
      <b/>
      <sz val="10"/>
      <name val="Verdana"/>
      <family val="2"/>
    </font>
    <font>
      <sz val="6"/>
      <name val="Verdana"/>
      <family val="2"/>
    </font>
    <font>
      <b/>
      <sz val="8"/>
      <color indexed="8"/>
      <name val="Verdana"/>
      <family val="2"/>
    </font>
    <font>
      <b/>
      <sz val="8"/>
      <name val="Verdana"/>
      <family val="2"/>
    </font>
    <font>
      <sz val="10"/>
      <color indexed="8"/>
      <name val="Verdana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15" applyFont="1">
      <alignment/>
      <protection/>
    </xf>
    <xf numFmtId="0" fontId="1" fillId="0" borderId="0" xfId="0" applyFont="1" applyAlignment="1">
      <alignment wrapText="1"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3" fontId="1" fillId="0" borderId="0" xfId="0" applyNumberFormat="1" applyFont="1" applyAlignment="1">
      <alignment horizontal="center"/>
    </xf>
    <xf numFmtId="0" fontId="2" fillId="0" borderId="0" xfId="0" applyFont="1" applyAlignment="1">
      <alignment wrapText="1"/>
    </xf>
    <xf numFmtId="0" fontId="1" fillId="2" borderId="0" xfId="0" applyFont="1" applyFill="1" applyAlignment="1">
      <alignment/>
    </xf>
    <xf numFmtId="3" fontId="1" fillId="2" borderId="0" xfId="0" applyNumberFormat="1" applyFont="1" applyFill="1" applyAlignment="1">
      <alignment/>
    </xf>
    <xf numFmtId="0" fontId="4" fillId="2" borderId="0" xfId="0" applyFont="1" applyFill="1" applyAlignment="1">
      <alignment/>
    </xf>
    <xf numFmtId="0" fontId="3" fillId="0" borderId="0" xfId="0" applyFont="1" applyAlignment="1">
      <alignment/>
    </xf>
    <xf numFmtId="3" fontId="4" fillId="2" borderId="0" xfId="0" applyNumberFormat="1" applyFont="1" applyFill="1" applyAlignment="1">
      <alignment/>
    </xf>
    <xf numFmtId="0" fontId="5" fillId="2" borderId="1" xfId="0" applyFont="1" applyFill="1" applyBorder="1" applyAlignment="1">
      <alignment horizontal="center" vertical="top" wrapText="1"/>
    </xf>
    <xf numFmtId="3" fontId="5" fillId="2" borderId="1" xfId="0" applyNumberFormat="1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center" vertical="top" wrapText="1"/>
    </xf>
    <xf numFmtId="0" fontId="6" fillId="2" borderId="0" xfId="0" applyFont="1" applyFill="1" applyAlignment="1">
      <alignment horizontal="center" vertical="top" wrapText="1"/>
    </xf>
    <xf numFmtId="0" fontId="1" fillId="0" borderId="1" xfId="0" applyFont="1" applyBorder="1" applyAlignment="1">
      <alignment/>
    </xf>
    <xf numFmtId="0" fontId="7" fillId="0" borderId="2" xfId="0" applyFont="1" applyBorder="1" applyAlignment="1">
      <alignment/>
    </xf>
    <xf numFmtId="0" fontId="7" fillId="0" borderId="2" xfId="0" applyFont="1" applyBorder="1" applyAlignment="1">
      <alignment wrapText="1"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3" fontId="1" fillId="0" borderId="1" xfId="0" applyNumberFormat="1" applyFont="1" applyFill="1" applyBorder="1" applyAlignment="1">
      <alignment horizontal="center"/>
    </xf>
    <xf numFmtId="0" fontId="2" fillId="0" borderId="1" xfId="0" applyFont="1" applyBorder="1" applyAlignment="1">
      <alignment wrapText="1"/>
    </xf>
    <xf numFmtId="0" fontId="7" fillId="0" borderId="1" xfId="0" applyFont="1" applyBorder="1" applyAlignment="1">
      <alignment/>
    </xf>
    <xf numFmtId="0" fontId="1" fillId="0" borderId="1" xfId="0" applyFont="1" applyBorder="1" applyAlignment="1">
      <alignment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center"/>
    </xf>
    <xf numFmtId="3" fontId="1" fillId="0" borderId="0" xfId="0" applyNumberFormat="1" applyFont="1" applyBorder="1" applyAlignment="1">
      <alignment horizontal="center"/>
    </xf>
    <xf numFmtId="4" fontId="3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3" fillId="0" borderId="0" xfId="0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3" fontId="1" fillId="0" borderId="0" xfId="0" applyNumberFormat="1" applyFont="1" applyFill="1" applyBorder="1" applyAlignment="1">
      <alignment horizontal="center"/>
    </xf>
  </cellXfs>
  <cellStyles count="7">
    <cellStyle name="Normal" xfId="0"/>
    <cellStyle name="Navadno_List1" xfId="15"/>
    <cellStyle name="Percent" xfId="16"/>
    <cellStyle name="Currency" xfId="17"/>
    <cellStyle name="Currency [0]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2008\JAVNI%20POZIV%202008\Seznami%20-%20tabele\Rezultati%20predstojnika%202008\Rezultati%20predstojnika%202008.M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zultat stokovne komisije"/>
      <sheetName val="rezultat predstojnika"/>
      <sheetName val="Podatki prijavitelji"/>
      <sheetName val="podatki za pogodbe "/>
      <sheetName val="seznam - oddajna knjiga"/>
      <sheetName val="naslovi-nalepke"/>
    </sheetNames>
    <sheetDataSet>
      <sheetData sheetId="0">
        <row r="11">
          <cell r="J11">
            <v>1361</v>
          </cell>
          <cell r="P11">
            <v>15196.247886755316</v>
          </cell>
          <cell r="R11">
            <v>90000</v>
          </cell>
        </row>
        <row r="12">
          <cell r="J12">
            <v>943</v>
          </cell>
          <cell r="P12">
            <v>10529.068153718048</v>
          </cell>
          <cell r="R12">
            <v>63000</v>
          </cell>
        </row>
        <row r="13">
          <cell r="J13">
            <v>1720</v>
          </cell>
          <cell r="P13">
            <v>19204.6630163256</v>
          </cell>
          <cell r="R13">
            <v>184000</v>
          </cell>
        </row>
        <row r="14">
          <cell r="J14">
            <v>487</v>
          </cell>
          <cell r="P14">
            <v>0</v>
          </cell>
        </row>
        <row r="15">
          <cell r="J15">
            <v>1160</v>
          </cell>
          <cell r="P15">
            <v>12951.982034266104</v>
          </cell>
          <cell r="R15">
            <v>85000</v>
          </cell>
        </row>
        <row r="16">
          <cell r="J16">
            <v>1665</v>
          </cell>
          <cell r="P16">
            <v>18590.56041987333</v>
          </cell>
          <cell r="R16">
            <v>161000</v>
          </cell>
        </row>
        <row r="17">
          <cell r="J17">
            <v>1165</v>
          </cell>
          <cell r="P17">
            <v>17343.74605737932</v>
          </cell>
          <cell r="R17">
            <v>191000</v>
          </cell>
        </row>
        <row r="18">
          <cell r="J18">
            <v>853</v>
          </cell>
          <cell r="P18">
            <v>9524.172995887058</v>
          </cell>
          <cell r="R18">
            <v>133000</v>
          </cell>
        </row>
        <row r="19">
          <cell r="J19">
            <v>1535</v>
          </cell>
          <cell r="P19">
            <v>17139.04519189523</v>
          </cell>
          <cell r="R19">
            <v>200000</v>
          </cell>
        </row>
        <row r="20">
          <cell r="J20">
            <v>1215</v>
          </cell>
          <cell r="P20">
            <v>13566.084630718377</v>
          </cell>
          <cell r="R20">
            <v>180000</v>
          </cell>
        </row>
        <row r="21">
          <cell r="J21">
            <v>1152</v>
          </cell>
          <cell r="P21">
            <v>12862.658020236682</v>
          </cell>
          <cell r="R21">
            <v>56000</v>
          </cell>
        </row>
        <row r="22">
          <cell r="J22">
            <v>1037</v>
          </cell>
          <cell r="P22">
            <v>11578.62531856375</v>
          </cell>
          <cell r="R22">
            <v>59000</v>
          </cell>
        </row>
        <row r="23">
          <cell r="J23">
            <v>1011</v>
          </cell>
          <cell r="P23">
            <v>11288.32227296813</v>
          </cell>
          <cell r="R23">
            <v>50000</v>
          </cell>
        </row>
        <row r="24">
          <cell r="J24">
            <v>1347</v>
          </cell>
          <cell r="P24">
            <v>15039.93086220383</v>
          </cell>
          <cell r="R24">
            <v>200000</v>
          </cell>
        </row>
        <row r="25">
          <cell r="J25">
            <v>1646</v>
          </cell>
          <cell r="P25">
            <v>18378.415886553455</v>
          </cell>
          <cell r="R25">
            <v>166000</v>
          </cell>
        </row>
        <row r="26">
          <cell r="J26">
            <v>1541</v>
          </cell>
          <cell r="P26">
            <v>17206.038202417298</v>
          </cell>
          <cell r="R26">
            <v>200000</v>
          </cell>
        </row>
        <row r="27">
          <cell r="J27">
            <v>804</v>
          </cell>
          <cell r="P27">
            <v>8977.06340995685</v>
          </cell>
          <cell r="R27">
            <v>190000</v>
          </cell>
        </row>
        <row r="28">
          <cell r="J28">
            <v>1075</v>
          </cell>
          <cell r="P28">
            <v>12002.914385203501</v>
          </cell>
          <cell r="R28">
            <v>48000</v>
          </cell>
        </row>
        <row r="29">
          <cell r="J29">
            <v>1168</v>
          </cell>
          <cell r="P29">
            <v>13041.306048295526</v>
          </cell>
          <cell r="R29">
            <v>58000</v>
          </cell>
        </row>
        <row r="30">
          <cell r="J30">
            <v>1003</v>
          </cell>
          <cell r="P30">
            <v>11198.99825893871</v>
          </cell>
          <cell r="R30">
            <v>116000</v>
          </cell>
        </row>
        <row r="31">
          <cell r="J31">
            <v>617</v>
          </cell>
          <cell r="P31">
            <v>6889.114582019126</v>
          </cell>
          <cell r="R31">
            <v>200000</v>
          </cell>
        </row>
        <row r="32">
          <cell r="J32">
            <v>1209</v>
          </cell>
          <cell r="P32">
            <v>13499.09162019631</v>
          </cell>
          <cell r="R32">
            <v>50000</v>
          </cell>
        </row>
        <row r="33">
          <cell r="J33">
            <v>715</v>
          </cell>
          <cell r="P33">
            <v>7983.333753879539</v>
          </cell>
          <cell r="R33">
            <v>70000</v>
          </cell>
        </row>
        <row r="34">
          <cell r="J34">
            <v>847</v>
          </cell>
          <cell r="P34">
            <v>9457.179985364992</v>
          </cell>
          <cell r="R34">
            <v>48000</v>
          </cell>
        </row>
        <row r="35">
          <cell r="J35">
            <v>1075</v>
          </cell>
          <cell r="P35">
            <v>12002.914385203501</v>
          </cell>
          <cell r="R35">
            <v>118000</v>
          </cell>
        </row>
        <row r="36">
          <cell r="J36">
            <v>1124</v>
          </cell>
          <cell r="P36">
            <v>12550.023971133707</v>
          </cell>
          <cell r="R36">
            <v>51000</v>
          </cell>
        </row>
        <row r="37">
          <cell r="J37">
            <v>508</v>
          </cell>
          <cell r="K37">
            <v>127</v>
          </cell>
          <cell r="P37">
            <v>0</v>
          </cell>
        </row>
        <row r="38">
          <cell r="J38">
            <v>904</v>
          </cell>
          <cell r="P38">
            <v>10093.61358532462</v>
          </cell>
          <cell r="R38">
            <v>60000</v>
          </cell>
        </row>
        <row r="39">
          <cell r="J39">
            <v>590</v>
          </cell>
          <cell r="P39">
            <v>6587.646034669829</v>
          </cell>
          <cell r="R39">
            <v>40000</v>
          </cell>
        </row>
        <row r="40">
          <cell r="J40">
            <v>966</v>
          </cell>
          <cell r="P40">
            <v>14381.166258736846</v>
          </cell>
          <cell r="R40">
            <v>60000</v>
          </cell>
        </row>
        <row r="41">
          <cell r="J41">
            <v>801</v>
          </cell>
          <cell r="P41">
            <v>8943.566904695817</v>
          </cell>
          <cell r="R41">
            <v>35000</v>
          </cell>
        </row>
        <row r="42">
          <cell r="J42">
            <v>754</v>
          </cell>
          <cell r="P42">
            <v>8418.788322272967</v>
          </cell>
          <cell r="R42">
            <v>30000</v>
          </cell>
        </row>
        <row r="43">
          <cell r="J43">
            <v>1432</v>
          </cell>
          <cell r="P43">
            <v>15988.99851126643</v>
          </cell>
          <cell r="R43">
            <v>130000</v>
          </cell>
        </row>
        <row r="44">
          <cell r="J44">
            <v>961</v>
          </cell>
          <cell r="P44">
            <v>10730.047185284246</v>
          </cell>
          <cell r="R44">
            <v>200000</v>
          </cell>
        </row>
        <row r="45">
          <cell r="J45">
            <v>880</v>
          </cell>
          <cell r="P45">
            <v>9825.641543236354</v>
          </cell>
          <cell r="R45">
            <v>24000</v>
          </cell>
        </row>
        <row r="46">
          <cell r="J46">
            <v>720</v>
          </cell>
          <cell r="P46">
            <v>8039.161262647926</v>
          </cell>
          <cell r="R46">
            <v>26000</v>
          </cell>
        </row>
        <row r="47">
          <cell r="J47">
            <v>1004</v>
          </cell>
          <cell r="P47">
            <v>11210.163760692387</v>
          </cell>
          <cell r="R47">
            <v>80000</v>
          </cell>
        </row>
        <row r="48">
          <cell r="J48">
            <v>1327</v>
          </cell>
          <cell r="P48">
            <v>14816.620827130275</v>
          </cell>
          <cell r="R48">
            <v>140000</v>
          </cell>
        </row>
        <row r="49">
          <cell r="J49">
            <v>1690</v>
          </cell>
          <cell r="P49">
            <v>18869.697963715273</v>
          </cell>
          <cell r="R49">
            <v>200000</v>
          </cell>
        </row>
        <row r="50">
          <cell r="J50">
            <v>834</v>
          </cell>
          <cell r="P50">
            <v>9312.028462567181</v>
          </cell>
          <cell r="R50">
            <v>41000</v>
          </cell>
        </row>
        <row r="51">
          <cell r="J51">
            <v>898</v>
          </cell>
          <cell r="P51">
            <v>10026.620574802553</v>
          </cell>
          <cell r="R51">
            <v>102000</v>
          </cell>
        </row>
        <row r="52">
          <cell r="J52">
            <v>719</v>
          </cell>
          <cell r="P52">
            <v>8027.995760894249</v>
          </cell>
          <cell r="R52">
            <v>56000</v>
          </cell>
        </row>
        <row r="53">
          <cell r="J53">
            <v>966</v>
          </cell>
          <cell r="P53">
            <v>10785.874694052634</v>
          </cell>
          <cell r="R53">
            <v>69000</v>
          </cell>
        </row>
        <row r="54">
          <cell r="J54">
            <v>850</v>
          </cell>
          <cell r="P54">
            <v>9490.676490626025</v>
          </cell>
          <cell r="R54">
            <v>200000</v>
          </cell>
        </row>
        <row r="55">
          <cell r="J55">
            <v>711</v>
          </cell>
          <cell r="P55">
            <v>7938.671746864828</v>
          </cell>
          <cell r="R55">
            <v>76000</v>
          </cell>
        </row>
        <row r="56">
          <cell r="J56">
            <v>621</v>
          </cell>
          <cell r="P56">
            <v>6933.776589033837</v>
          </cell>
          <cell r="R56">
            <v>65000</v>
          </cell>
        </row>
        <row r="57">
          <cell r="J57">
            <v>1126</v>
          </cell>
          <cell r="P57">
            <v>12572.354974641063</v>
          </cell>
          <cell r="R57">
            <v>183000</v>
          </cell>
        </row>
        <row r="58">
          <cell r="J58">
            <v>1538</v>
          </cell>
          <cell r="P58">
            <v>17172.541697156266</v>
          </cell>
          <cell r="R58">
            <v>161000</v>
          </cell>
        </row>
        <row r="59">
          <cell r="J59">
            <v>688</v>
          </cell>
          <cell r="P59">
            <v>7681.865206530241</v>
          </cell>
          <cell r="R59">
            <v>190000</v>
          </cell>
        </row>
        <row r="60">
          <cell r="J60">
            <v>896</v>
          </cell>
          <cell r="P60">
            <v>10004.289571295198</v>
          </cell>
          <cell r="R60">
            <v>128000</v>
          </cell>
        </row>
        <row r="61">
          <cell r="J61">
            <v>602</v>
          </cell>
          <cell r="P61">
            <v>6721.632055713961</v>
          </cell>
          <cell r="R61">
            <v>113000</v>
          </cell>
        </row>
        <row r="62">
          <cell r="J62">
            <v>665</v>
          </cell>
          <cell r="P62">
            <v>7425.058666195654</v>
          </cell>
          <cell r="R62">
            <v>51000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66"/>
  <sheetViews>
    <sheetView tabSelected="1" workbookViewId="0" topLeftCell="A1">
      <selection activeCell="C5" sqref="C5"/>
    </sheetView>
  </sheetViews>
  <sheetFormatPr defaultColWidth="9.00390625" defaultRowHeight="12.75"/>
  <cols>
    <col min="1" max="1" width="8.375" style="3" customWidth="1"/>
    <col min="2" max="2" width="9.125" style="3" hidden="1" customWidth="1"/>
    <col min="3" max="3" width="31.625" style="2" customWidth="1"/>
    <col min="4" max="4" width="0" style="3" hidden="1" customWidth="1"/>
    <col min="5" max="5" width="11.00390625" style="3" hidden="1" customWidth="1"/>
    <col min="6" max="6" width="10.00390625" style="4" hidden="1" customWidth="1"/>
    <col min="7" max="7" width="16.00390625" style="4" hidden="1" customWidth="1"/>
    <col min="8" max="8" width="11.125" style="4" customWidth="1"/>
    <col min="9" max="9" width="11.75390625" style="3" hidden="1" customWidth="1"/>
    <col min="10" max="10" width="10.75390625" style="3" hidden="1" customWidth="1"/>
    <col min="11" max="11" width="16.25390625" style="3" customWidth="1"/>
    <col min="12" max="12" width="11.125" style="5" customWidth="1"/>
    <col min="13" max="13" width="17.875" style="6" customWidth="1"/>
    <col min="14" max="16384" width="9.125" style="3" customWidth="1"/>
  </cols>
  <sheetData>
    <row r="1" spans="1:2" ht="12.75">
      <c r="A1" s="1" t="s">
        <v>0</v>
      </c>
      <c r="B1" s="1"/>
    </row>
    <row r="2" spans="1:2" ht="12.75">
      <c r="A2" s="1" t="s">
        <v>1</v>
      </c>
      <c r="B2" s="1"/>
    </row>
    <row r="4" ht="12.75">
      <c r="A4" s="3" t="s">
        <v>2</v>
      </c>
    </row>
    <row r="5" spans="1:2" ht="12.75">
      <c r="A5" s="1" t="s">
        <v>3</v>
      </c>
      <c r="B5" s="1"/>
    </row>
    <row r="6" spans="1:13" ht="12.75">
      <c r="A6" s="3" t="s">
        <v>4</v>
      </c>
      <c r="D6" s="7" t="s">
        <v>5</v>
      </c>
      <c r="E6" s="7"/>
      <c r="F6" s="8"/>
      <c r="G6" s="8"/>
      <c r="M6" s="9" t="s">
        <v>6</v>
      </c>
    </row>
    <row r="7" spans="1:13" ht="12.75">
      <c r="A7" s="10"/>
      <c r="B7" s="10"/>
      <c r="D7" s="7" t="s">
        <v>7</v>
      </c>
      <c r="E7" s="7"/>
      <c r="F7" s="8"/>
      <c r="G7" s="8"/>
      <c r="H7" s="8"/>
      <c r="M7" s="9" t="s">
        <v>8</v>
      </c>
    </row>
    <row r="8" spans="1:13" ht="12.75">
      <c r="A8" s="10"/>
      <c r="B8" s="10"/>
      <c r="M8" s="11"/>
    </row>
    <row r="9" spans="1:13" s="15" customFormat="1" ht="42">
      <c r="A9" s="12" t="s">
        <v>9</v>
      </c>
      <c r="B9" s="12" t="s">
        <v>10</v>
      </c>
      <c r="C9" s="12" t="s">
        <v>11</v>
      </c>
      <c r="D9" s="12" t="s">
        <v>12</v>
      </c>
      <c r="E9" s="12" t="s">
        <v>13</v>
      </c>
      <c r="F9" s="13" t="s">
        <v>14</v>
      </c>
      <c r="G9" s="13" t="s">
        <v>15</v>
      </c>
      <c r="H9" s="13" t="s">
        <v>16</v>
      </c>
      <c r="I9" s="12" t="s">
        <v>17</v>
      </c>
      <c r="J9" s="12" t="s">
        <v>18</v>
      </c>
      <c r="K9" s="12" t="s">
        <v>19</v>
      </c>
      <c r="L9" s="13" t="s">
        <v>20</v>
      </c>
      <c r="M9" s="14" t="s">
        <v>21</v>
      </c>
    </row>
    <row r="10" spans="1:13" ht="17.25" customHeight="1">
      <c r="A10" s="16">
        <v>1</v>
      </c>
      <c r="B10" s="17">
        <v>1</v>
      </c>
      <c r="C10" s="18" t="s">
        <v>22</v>
      </c>
      <c r="D10" s="19">
        <f>'[1]rezultat stokovne komisije'!J11</f>
        <v>1361</v>
      </c>
      <c r="E10" s="20">
        <f>D10/4</f>
        <v>340.25</v>
      </c>
      <c r="F10" s="21">
        <f>E10</f>
        <v>340.25</v>
      </c>
      <c r="G10" s="21" t="s">
        <v>23</v>
      </c>
      <c r="H10" s="21">
        <f>F10</f>
        <v>340.25</v>
      </c>
      <c r="I10" s="21">
        <f>F64</f>
        <v>42.32976416274252</v>
      </c>
      <c r="J10" s="22">
        <f aca="true" t="shared" si="0" ref="J10:J61">F10*I10</f>
        <v>14402.702256373143</v>
      </c>
      <c r="K10" s="21">
        <f>'[1]rezultat stokovne komisije'!P11</f>
        <v>15196.247886755316</v>
      </c>
      <c r="L10" s="23">
        <f>'[1]rezultat stokovne komisije'!R11</f>
        <v>90000</v>
      </c>
      <c r="M10" s="24"/>
    </row>
    <row r="11" spans="1:13" ht="25.5">
      <c r="A11" s="16">
        <v>2</v>
      </c>
      <c r="B11" s="25">
        <v>7</v>
      </c>
      <c r="C11" s="26" t="s">
        <v>24</v>
      </c>
      <c r="D11" s="19">
        <f>'[1]rezultat stokovne komisije'!J12</f>
        <v>943</v>
      </c>
      <c r="E11" s="20">
        <f aca="true" t="shared" si="1" ref="E11:E22">D11/4</f>
        <v>235.75</v>
      </c>
      <c r="F11" s="21">
        <f aca="true" t="shared" si="2" ref="F11:F61">E11</f>
        <v>235.75</v>
      </c>
      <c r="G11" s="21" t="s">
        <v>23</v>
      </c>
      <c r="H11" s="21">
        <f aca="true" t="shared" si="3" ref="H11:H35">F11</f>
        <v>235.75</v>
      </c>
      <c r="I11" s="21">
        <f>I10</f>
        <v>42.32976416274252</v>
      </c>
      <c r="J11" s="22">
        <f t="shared" si="0"/>
        <v>9979.24190136655</v>
      </c>
      <c r="K11" s="21">
        <f>'[1]rezultat stokovne komisije'!P12</f>
        <v>10529.068153718048</v>
      </c>
      <c r="L11" s="23">
        <f>'[1]rezultat stokovne komisije'!R12</f>
        <v>63000</v>
      </c>
      <c r="M11" s="24"/>
    </row>
    <row r="12" spans="1:13" ht="18.75" customHeight="1">
      <c r="A12" s="16">
        <v>3</v>
      </c>
      <c r="B12" s="25">
        <v>8</v>
      </c>
      <c r="C12" s="26" t="s">
        <v>25</v>
      </c>
      <c r="D12" s="19">
        <f>'[1]rezultat stokovne komisije'!J13</f>
        <v>1720</v>
      </c>
      <c r="E12" s="20">
        <f t="shared" si="1"/>
        <v>430</v>
      </c>
      <c r="F12" s="21">
        <f t="shared" si="2"/>
        <v>430</v>
      </c>
      <c r="G12" s="21" t="s">
        <v>23</v>
      </c>
      <c r="H12" s="21">
        <f t="shared" si="3"/>
        <v>430</v>
      </c>
      <c r="I12" s="21">
        <f>I11</f>
        <v>42.32976416274252</v>
      </c>
      <c r="J12" s="22">
        <f t="shared" si="0"/>
        <v>18201.798589979284</v>
      </c>
      <c r="K12" s="21">
        <f>'[1]rezultat stokovne komisije'!P13</f>
        <v>19204.6630163256</v>
      </c>
      <c r="L12" s="23">
        <f>'[1]rezultat stokovne komisije'!R13</f>
        <v>184000</v>
      </c>
      <c r="M12" s="24"/>
    </row>
    <row r="13" spans="1:13" ht="32.25">
      <c r="A13" s="16">
        <v>4</v>
      </c>
      <c r="B13" s="17">
        <v>9</v>
      </c>
      <c r="C13" s="26" t="s">
        <v>26</v>
      </c>
      <c r="D13" s="19">
        <f>'[1]rezultat stokovne komisije'!J14</f>
        <v>487</v>
      </c>
      <c r="E13" s="20">
        <f t="shared" si="1"/>
        <v>121.75</v>
      </c>
      <c r="F13" s="21">
        <f t="shared" si="2"/>
        <v>121.75</v>
      </c>
      <c r="G13" s="21" t="s">
        <v>23</v>
      </c>
      <c r="H13" s="21">
        <f t="shared" si="3"/>
        <v>121.75</v>
      </c>
      <c r="I13" s="21">
        <f aca="true" t="shared" si="4" ref="I13:I61">I12</f>
        <v>42.32976416274252</v>
      </c>
      <c r="J13" s="22">
        <f t="shared" si="0"/>
        <v>5153.648786813902</v>
      </c>
      <c r="K13" s="21">
        <f>'[1]rezultat stokovne komisije'!P14</f>
        <v>0</v>
      </c>
      <c r="L13" s="23">
        <v>0</v>
      </c>
      <c r="M13" s="24" t="s">
        <v>27</v>
      </c>
    </row>
    <row r="14" spans="1:13" ht="18.75" customHeight="1">
      <c r="A14" s="16">
        <v>5</v>
      </c>
      <c r="B14" s="25">
        <v>10</v>
      </c>
      <c r="C14" s="26" t="s">
        <v>28</v>
      </c>
      <c r="D14" s="19">
        <f>'[1]rezultat stokovne komisije'!J15</f>
        <v>1160</v>
      </c>
      <c r="E14" s="20">
        <f t="shared" si="1"/>
        <v>290</v>
      </c>
      <c r="F14" s="21">
        <f t="shared" si="2"/>
        <v>290</v>
      </c>
      <c r="G14" s="21" t="s">
        <v>23</v>
      </c>
      <c r="H14" s="21">
        <f t="shared" si="3"/>
        <v>290</v>
      </c>
      <c r="I14" s="21">
        <f t="shared" si="4"/>
        <v>42.32976416274252</v>
      </c>
      <c r="J14" s="22">
        <f t="shared" si="0"/>
        <v>12275.631607195332</v>
      </c>
      <c r="K14" s="21">
        <f>'[1]rezultat stokovne komisije'!P15</f>
        <v>12951.982034266104</v>
      </c>
      <c r="L14" s="23">
        <f>'[1]rezultat stokovne komisije'!R15</f>
        <v>85000</v>
      </c>
      <c r="M14" s="24"/>
    </row>
    <row r="15" spans="1:13" ht="18.75" customHeight="1">
      <c r="A15" s="16">
        <v>6</v>
      </c>
      <c r="B15" s="25">
        <v>15</v>
      </c>
      <c r="C15" s="26" t="s">
        <v>29</v>
      </c>
      <c r="D15" s="19">
        <f>'[1]rezultat stokovne komisije'!J16</f>
        <v>1665</v>
      </c>
      <c r="E15" s="20">
        <f t="shared" si="1"/>
        <v>416.25</v>
      </c>
      <c r="F15" s="21">
        <f t="shared" si="2"/>
        <v>416.25</v>
      </c>
      <c r="G15" s="21" t="s">
        <v>23</v>
      </c>
      <c r="H15" s="21">
        <f t="shared" si="3"/>
        <v>416.25</v>
      </c>
      <c r="I15" s="21">
        <f t="shared" si="4"/>
        <v>42.32976416274252</v>
      </c>
      <c r="J15" s="22">
        <f t="shared" si="0"/>
        <v>17619.764332741575</v>
      </c>
      <c r="K15" s="21">
        <f>'[1]rezultat stokovne komisije'!P16</f>
        <v>18590.56041987333</v>
      </c>
      <c r="L15" s="23">
        <f>'[1]rezultat stokovne komisije'!R16</f>
        <v>161000</v>
      </c>
      <c r="M15" s="24"/>
    </row>
    <row r="16" spans="1:13" ht="18.75" customHeight="1">
      <c r="A16" s="16">
        <v>7</v>
      </c>
      <c r="B16" s="17">
        <v>17</v>
      </c>
      <c r="C16" s="26" t="s">
        <v>30</v>
      </c>
      <c r="D16" s="19">
        <f>'[1]rezultat stokovne komisije'!J17</f>
        <v>1165</v>
      </c>
      <c r="E16" s="20">
        <f t="shared" si="1"/>
        <v>291.25</v>
      </c>
      <c r="F16" s="21">
        <f t="shared" si="2"/>
        <v>291.25</v>
      </c>
      <c r="G16" s="21" t="s">
        <v>23</v>
      </c>
      <c r="H16" s="21">
        <f t="shared" si="3"/>
        <v>291.25</v>
      </c>
      <c r="I16" s="21">
        <f t="shared" si="4"/>
        <v>42.32976416274252</v>
      </c>
      <c r="J16" s="22">
        <f t="shared" si="0"/>
        <v>12328.543812398759</v>
      </c>
      <c r="K16" s="21">
        <f>'[1]rezultat stokovne komisije'!P17</f>
        <v>17343.74605737932</v>
      </c>
      <c r="L16" s="23">
        <f>'[1]rezultat stokovne komisije'!R17</f>
        <v>191000</v>
      </c>
      <c r="M16" s="24"/>
    </row>
    <row r="17" spans="1:13" ht="25.5">
      <c r="A17" s="16">
        <v>8</v>
      </c>
      <c r="B17" s="25">
        <v>19</v>
      </c>
      <c r="C17" s="26" t="s">
        <v>31</v>
      </c>
      <c r="D17" s="19">
        <f>'[1]rezultat stokovne komisije'!J18</f>
        <v>853</v>
      </c>
      <c r="E17" s="20">
        <f t="shared" si="1"/>
        <v>213.25</v>
      </c>
      <c r="F17" s="21">
        <f t="shared" si="2"/>
        <v>213.25</v>
      </c>
      <c r="G17" s="21" t="s">
        <v>23</v>
      </c>
      <c r="H17" s="21">
        <f t="shared" si="3"/>
        <v>213.25</v>
      </c>
      <c r="I17" s="21">
        <f t="shared" si="4"/>
        <v>42.32976416274252</v>
      </c>
      <c r="J17" s="22">
        <f t="shared" si="0"/>
        <v>9026.822207704843</v>
      </c>
      <c r="K17" s="21">
        <f>'[1]rezultat stokovne komisije'!P18</f>
        <v>9524.172995887058</v>
      </c>
      <c r="L17" s="23">
        <f>'[1]rezultat stokovne komisije'!R18</f>
        <v>133000</v>
      </c>
      <c r="M17" s="24"/>
    </row>
    <row r="18" spans="1:13" ht="18.75" customHeight="1">
      <c r="A18" s="16">
        <v>9</v>
      </c>
      <c r="B18" s="25">
        <v>23</v>
      </c>
      <c r="C18" s="26" t="s">
        <v>32</v>
      </c>
      <c r="D18" s="19">
        <f>'[1]rezultat stokovne komisije'!J19</f>
        <v>1535</v>
      </c>
      <c r="E18" s="20">
        <f t="shared" si="1"/>
        <v>383.75</v>
      </c>
      <c r="F18" s="21">
        <f t="shared" si="2"/>
        <v>383.75</v>
      </c>
      <c r="G18" s="21" t="s">
        <v>23</v>
      </c>
      <c r="H18" s="21">
        <f t="shared" si="3"/>
        <v>383.75</v>
      </c>
      <c r="I18" s="21">
        <f t="shared" si="4"/>
        <v>42.32976416274252</v>
      </c>
      <c r="J18" s="22">
        <f t="shared" si="0"/>
        <v>16244.046997452442</v>
      </c>
      <c r="K18" s="21">
        <f>'[1]rezultat stokovne komisije'!P19</f>
        <v>17139.04519189523</v>
      </c>
      <c r="L18" s="23">
        <f>'[1]rezultat stokovne komisije'!R19</f>
        <v>200000</v>
      </c>
      <c r="M18" s="24"/>
    </row>
    <row r="19" spans="1:13" ht="18.75" customHeight="1">
      <c r="A19" s="16">
        <v>10</v>
      </c>
      <c r="B19" s="17">
        <v>25</v>
      </c>
      <c r="C19" s="26" t="s">
        <v>33</v>
      </c>
      <c r="D19" s="19">
        <f>'[1]rezultat stokovne komisije'!J20</f>
        <v>1215</v>
      </c>
      <c r="E19" s="20">
        <f t="shared" si="1"/>
        <v>303.75</v>
      </c>
      <c r="F19" s="21">
        <f t="shared" si="2"/>
        <v>303.75</v>
      </c>
      <c r="G19" s="21" t="s">
        <v>23</v>
      </c>
      <c r="H19" s="21">
        <f t="shared" si="3"/>
        <v>303.75</v>
      </c>
      <c r="I19" s="21">
        <f t="shared" si="4"/>
        <v>42.32976416274252</v>
      </c>
      <c r="J19" s="22">
        <f t="shared" si="0"/>
        <v>12857.66586443304</v>
      </c>
      <c r="K19" s="21">
        <f>'[1]rezultat stokovne komisije'!P20</f>
        <v>13566.084630718377</v>
      </c>
      <c r="L19" s="23">
        <f>'[1]rezultat stokovne komisije'!R20</f>
        <v>180000</v>
      </c>
      <c r="M19" s="24"/>
    </row>
    <row r="20" spans="1:13" ht="18.75" customHeight="1">
      <c r="A20" s="16">
        <v>11</v>
      </c>
      <c r="B20" s="25">
        <v>28</v>
      </c>
      <c r="C20" s="26" t="s">
        <v>34</v>
      </c>
      <c r="D20" s="19">
        <f>'[1]rezultat stokovne komisije'!J21</f>
        <v>1152</v>
      </c>
      <c r="E20" s="20">
        <f t="shared" si="1"/>
        <v>288</v>
      </c>
      <c r="F20" s="21">
        <f t="shared" si="2"/>
        <v>288</v>
      </c>
      <c r="G20" s="21" t="s">
        <v>23</v>
      </c>
      <c r="H20" s="21">
        <f t="shared" si="3"/>
        <v>288</v>
      </c>
      <c r="I20" s="21">
        <f t="shared" si="4"/>
        <v>42.32976416274252</v>
      </c>
      <c r="J20" s="22">
        <f t="shared" si="0"/>
        <v>12190.972078869847</v>
      </c>
      <c r="K20" s="21">
        <f>'[1]rezultat stokovne komisije'!P21</f>
        <v>12862.658020236682</v>
      </c>
      <c r="L20" s="23">
        <f>'[1]rezultat stokovne komisije'!R21</f>
        <v>56000</v>
      </c>
      <c r="M20" s="24"/>
    </row>
    <row r="21" spans="1:13" ht="25.5" customHeight="1">
      <c r="A21" s="16">
        <v>12</v>
      </c>
      <c r="B21" s="25">
        <v>29</v>
      </c>
      <c r="C21" s="26" t="s">
        <v>35</v>
      </c>
      <c r="D21" s="19">
        <f>'[1]rezultat stokovne komisije'!J22</f>
        <v>1037</v>
      </c>
      <c r="E21" s="20">
        <f t="shared" si="1"/>
        <v>259.25</v>
      </c>
      <c r="F21" s="21">
        <f t="shared" si="2"/>
        <v>259.25</v>
      </c>
      <c r="G21" s="21" t="s">
        <v>23</v>
      </c>
      <c r="H21" s="21">
        <f t="shared" si="3"/>
        <v>259.25</v>
      </c>
      <c r="I21" s="21">
        <f t="shared" si="4"/>
        <v>42.32976416274252</v>
      </c>
      <c r="J21" s="22">
        <f t="shared" si="0"/>
        <v>10973.991359190999</v>
      </c>
      <c r="K21" s="21">
        <f>'[1]rezultat stokovne komisije'!P22</f>
        <v>11578.62531856375</v>
      </c>
      <c r="L21" s="23">
        <f>'[1]rezultat stokovne komisije'!R22</f>
        <v>59000</v>
      </c>
      <c r="M21" s="24"/>
    </row>
    <row r="22" spans="1:13" ht="18.75" customHeight="1">
      <c r="A22" s="16">
        <v>13</v>
      </c>
      <c r="B22" s="17">
        <v>31</v>
      </c>
      <c r="C22" s="26" t="s">
        <v>36</v>
      </c>
      <c r="D22" s="19">
        <f>'[1]rezultat stokovne komisije'!J23</f>
        <v>1011</v>
      </c>
      <c r="E22" s="20">
        <f t="shared" si="1"/>
        <v>252.75</v>
      </c>
      <c r="F22" s="21">
        <f t="shared" si="2"/>
        <v>252.75</v>
      </c>
      <c r="G22" s="21" t="s">
        <v>23</v>
      </c>
      <c r="H22" s="21">
        <f t="shared" si="3"/>
        <v>252.75</v>
      </c>
      <c r="I22" s="21">
        <f t="shared" si="4"/>
        <v>42.32976416274252</v>
      </c>
      <c r="J22" s="22">
        <f t="shared" si="0"/>
        <v>10698.847892133172</v>
      </c>
      <c r="K22" s="21">
        <f>'[1]rezultat stokovne komisije'!P23</f>
        <v>11288.32227296813</v>
      </c>
      <c r="L22" s="23">
        <f>'[1]rezultat stokovne komisije'!R23</f>
        <v>50000</v>
      </c>
      <c r="M22" s="24"/>
    </row>
    <row r="23" spans="1:13" ht="27" customHeight="1">
      <c r="A23" s="16">
        <v>14</v>
      </c>
      <c r="B23" s="25">
        <v>32</v>
      </c>
      <c r="C23" s="26" t="s">
        <v>37</v>
      </c>
      <c r="D23" s="19">
        <f>'[1]rezultat stokovne komisije'!J24</f>
        <v>1347</v>
      </c>
      <c r="E23" s="20">
        <f>D23/5</f>
        <v>269.4</v>
      </c>
      <c r="F23" s="21">
        <f t="shared" si="2"/>
        <v>269.4</v>
      </c>
      <c r="G23" s="21" t="s">
        <v>23</v>
      </c>
      <c r="H23" s="21">
        <f t="shared" si="3"/>
        <v>269.4</v>
      </c>
      <c r="I23" s="21">
        <f t="shared" si="4"/>
        <v>42.32976416274252</v>
      </c>
      <c r="J23" s="22">
        <f t="shared" si="0"/>
        <v>11403.638465442835</v>
      </c>
      <c r="K23" s="21">
        <f>'[1]rezultat stokovne komisije'!P24</f>
        <v>15039.93086220383</v>
      </c>
      <c r="L23" s="23">
        <f>'[1]rezultat stokovne komisije'!R24</f>
        <v>200000</v>
      </c>
      <c r="M23" s="24"/>
    </row>
    <row r="24" spans="1:13" ht="18.75" customHeight="1">
      <c r="A24" s="16">
        <v>15</v>
      </c>
      <c r="B24" s="25">
        <v>34</v>
      </c>
      <c r="C24" s="26" t="s">
        <v>38</v>
      </c>
      <c r="D24" s="19">
        <f>'[1]rezultat stokovne komisije'!J25</f>
        <v>1646</v>
      </c>
      <c r="E24" s="20">
        <f>D24/3</f>
        <v>548.6666666666666</v>
      </c>
      <c r="F24" s="21">
        <f t="shared" si="2"/>
        <v>548.6666666666666</v>
      </c>
      <c r="G24" s="21" t="s">
        <v>23</v>
      </c>
      <c r="H24" s="21">
        <f t="shared" si="3"/>
        <v>548.6666666666666</v>
      </c>
      <c r="I24" s="21">
        <f t="shared" si="4"/>
        <v>42.32976416274252</v>
      </c>
      <c r="J24" s="22">
        <f t="shared" si="0"/>
        <v>23224.930603958062</v>
      </c>
      <c r="K24" s="21">
        <f>'[1]rezultat stokovne komisije'!P25</f>
        <v>18378.415886553455</v>
      </c>
      <c r="L24" s="23">
        <f>'[1]rezultat stokovne komisije'!R25</f>
        <v>166000</v>
      </c>
      <c r="M24" s="24"/>
    </row>
    <row r="25" spans="1:13" ht="24.75" customHeight="1">
      <c r="A25" s="16">
        <v>16</v>
      </c>
      <c r="B25" s="17">
        <v>47</v>
      </c>
      <c r="C25" s="26" t="s">
        <v>39</v>
      </c>
      <c r="D25" s="19">
        <f>'[1]rezultat stokovne komisije'!J26</f>
        <v>1541</v>
      </c>
      <c r="E25" s="20">
        <f>D25/4</f>
        <v>385.25</v>
      </c>
      <c r="F25" s="21">
        <f t="shared" si="2"/>
        <v>385.25</v>
      </c>
      <c r="G25" s="21" t="s">
        <v>23</v>
      </c>
      <c r="H25" s="21">
        <f t="shared" si="3"/>
        <v>385.25</v>
      </c>
      <c r="I25" s="21">
        <f t="shared" si="4"/>
        <v>42.32976416274252</v>
      </c>
      <c r="J25" s="22">
        <f t="shared" si="0"/>
        <v>16307.541643696557</v>
      </c>
      <c r="K25" s="21">
        <f>'[1]rezultat stokovne komisije'!P26</f>
        <v>17206.038202417298</v>
      </c>
      <c r="L25" s="23">
        <f>'[1]rezultat stokovne komisije'!R26</f>
        <v>200000</v>
      </c>
      <c r="M25" s="24"/>
    </row>
    <row r="26" spans="1:13" ht="18.75" customHeight="1">
      <c r="A26" s="16">
        <v>17</v>
      </c>
      <c r="B26" s="25">
        <v>48</v>
      </c>
      <c r="C26" s="26" t="s">
        <v>40</v>
      </c>
      <c r="D26" s="19">
        <f>'[1]rezultat stokovne komisije'!J27</f>
        <v>804</v>
      </c>
      <c r="E26" s="20">
        <f>D26/3</f>
        <v>268</v>
      </c>
      <c r="F26" s="21">
        <f t="shared" si="2"/>
        <v>268</v>
      </c>
      <c r="G26" s="21" t="s">
        <v>23</v>
      </c>
      <c r="H26" s="21">
        <f t="shared" si="3"/>
        <v>268</v>
      </c>
      <c r="I26" s="21">
        <f t="shared" si="4"/>
        <v>42.32976416274252</v>
      </c>
      <c r="J26" s="22">
        <f t="shared" si="0"/>
        <v>11344.376795614995</v>
      </c>
      <c r="K26" s="21">
        <f>'[1]rezultat stokovne komisije'!P27</f>
        <v>8977.06340995685</v>
      </c>
      <c r="L26" s="23">
        <f>'[1]rezultat stokovne komisije'!R27</f>
        <v>190000</v>
      </c>
      <c r="M26" s="24"/>
    </row>
    <row r="27" spans="1:13" ht="18" customHeight="1">
      <c r="A27" s="16">
        <v>18</v>
      </c>
      <c r="B27" s="25">
        <v>52</v>
      </c>
      <c r="C27" s="26" t="s">
        <v>41</v>
      </c>
      <c r="D27" s="19">
        <f>'[1]rezultat stokovne komisije'!J28</f>
        <v>1075</v>
      </c>
      <c r="E27" s="20">
        <f>D27/4</f>
        <v>268.75</v>
      </c>
      <c r="F27" s="21">
        <f t="shared" si="2"/>
        <v>268.75</v>
      </c>
      <c r="G27" s="21" t="s">
        <v>23</v>
      </c>
      <c r="H27" s="21">
        <f t="shared" si="3"/>
        <v>268.75</v>
      </c>
      <c r="I27" s="21">
        <f t="shared" si="4"/>
        <v>42.32976416274252</v>
      </c>
      <c r="J27" s="22">
        <f t="shared" si="0"/>
        <v>11376.124118737052</v>
      </c>
      <c r="K27" s="21">
        <f>'[1]rezultat stokovne komisije'!P28</f>
        <v>12002.914385203501</v>
      </c>
      <c r="L27" s="23">
        <f>'[1]rezultat stokovne komisije'!R28</f>
        <v>48000</v>
      </c>
      <c r="M27" s="24"/>
    </row>
    <row r="28" spans="1:13" ht="18.75" customHeight="1">
      <c r="A28" s="16">
        <v>19</v>
      </c>
      <c r="B28" s="25">
        <v>57</v>
      </c>
      <c r="C28" s="26" t="s">
        <v>42</v>
      </c>
      <c r="D28" s="19">
        <f>'[1]rezultat stokovne komisije'!J29</f>
        <v>1168</v>
      </c>
      <c r="E28" s="20">
        <f aca="true" t="shared" si="5" ref="E28:E35">D28/4</f>
        <v>292</v>
      </c>
      <c r="F28" s="21">
        <f t="shared" si="2"/>
        <v>292</v>
      </c>
      <c r="G28" s="21" t="s">
        <v>23</v>
      </c>
      <c r="H28" s="21">
        <f t="shared" si="3"/>
        <v>292</v>
      </c>
      <c r="I28" s="21">
        <f t="shared" si="4"/>
        <v>42.32976416274252</v>
      </c>
      <c r="J28" s="22">
        <f t="shared" si="0"/>
        <v>12360.291135520816</v>
      </c>
      <c r="K28" s="21">
        <f>'[1]rezultat stokovne komisije'!P29</f>
        <v>13041.306048295526</v>
      </c>
      <c r="L28" s="23">
        <f>'[1]rezultat stokovne komisije'!R29</f>
        <v>58000</v>
      </c>
      <c r="M28" s="24"/>
    </row>
    <row r="29" spans="1:13" ht="18.75" customHeight="1">
      <c r="A29" s="16">
        <v>20</v>
      </c>
      <c r="B29" s="25">
        <v>58</v>
      </c>
      <c r="C29" s="26" t="s">
        <v>43</v>
      </c>
      <c r="D29" s="19">
        <f>'[1]rezultat stokovne komisije'!J30</f>
        <v>1003</v>
      </c>
      <c r="E29" s="20">
        <f t="shared" si="5"/>
        <v>250.75</v>
      </c>
      <c r="F29" s="21">
        <f t="shared" si="2"/>
        <v>250.75</v>
      </c>
      <c r="G29" s="21" t="s">
        <v>23</v>
      </c>
      <c r="H29" s="21">
        <f t="shared" si="3"/>
        <v>250.75</v>
      </c>
      <c r="I29" s="21">
        <f t="shared" si="4"/>
        <v>42.32976416274252</v>
      </c>
      <c r="J29" s="22">
        <f t="shared" si="0"/>
        <v>10614.188363807687</v>
      </c>
      <c r="K29" s="21">
        <f>'[1]rezultat stokovne komisije'!P30</f>
        <v>11198.99825893871</v>
      </c>
      <c r="L29" s="23">
        <f>'[1]rezultat stokovne komisije'!R30</f>
        <v>116000</v>
      </c>
      <c r="M29" s="24"/>
    </row>
    <row r="30" spans="1:13" ht="18.75" customHeight="1">
      <c r="A30" s="16">
        <v>21</v>
      </c>
      <c r="B30" s="17">
        <v>59</v>
      </c>
      <c r="C30" s="26" t="s">
        <v>44</v>
      </c>
      <c r="D30" s="19">
        <f>'[1]rezultat stokovne komisije'!J31</f>
        <v>617</v>
      </c>
      <c r="E30" s="20">
        <f t="shared" si="5"/>
        <v>154.25</v>
      </c>
      <c r="F30" s="21">
        <f t="shared" si="2"/>
        <v>154.25</v>
      </c>
      <c r="G30" s="21" t="s">
        <v>23</v>
      </c>
      <c r="H30" s="21">
        <f t="shared" si="3"/>
        <v>154.25</v>
      </c>
      <c r="I30" s="21">
        <f t="shared" si="4"/>
        <v>42.32976416274252</v>
      </c>
      <c r="J30" s="22">
        <f t="shared" si="0"/>
        <v>6529.366122103033</v>
      </c>
      <c r="K30" s="21">
        <f>'[1]rezultat stokovne komisije'!P31</f>
        <v>6889.114582019126</v>
      </c>
      <c r="L30" s="23">
        <f>'[1]rezultat stokovne komisije'!R31</f>
        <v>200000</v>
      </c>
      <c r="M30" s="24"/>
    </row>
    <row r="31" spans="1:13" ht="18.75" customHeight="1">
      <c r="A31" s="16">
        <v>22</v>
      </c>
      <c r="B31" s="25">
        <v>67</v>
      </c>
      <c r="C31" s="26" t="s">
        <v>45</v>
      </c>
      <c r="D31" s="19">
        <f>'[1]rezultat stokovne komisije'!J32</f>
        <v>1209</v>
      </c>
      <c r="E31" s="20">
        <f t="shared" si="5"/>
        <v>302.25</v>
      </c>
      <c r="F31" s="21">
        <f t="shared" si="2"/>
        <v>302.25</v>
      </c>
      <c r="G31" s="21" t="s">
        <v>23</v>
      </c>
      <c r="H31" s="21">
        <f t="shared" si="3"/>
        <v>302.25</v>
      </c>
      <c r="I31" s="21">
        <f t="shared" si="4"/>
        <v>42.32976416274252</v>
      </c>
      <c r="J31" s="22">
        <f t="shared" si="0"/>
        <v>12794.171218188927</v>
      </c>
      <c r="K31" s="21">
        <f>'[1]rezultat stokovne komisije'!P32</f>
        <v>13499.09162019631</v>
      </c>
      <c r="L31" s="23">
        <f>'[1]rezultat stokovne komisije'!R32</f>
        <v>50000</v>
      </c>
      <c r="M31" s="24"/>
    </row>
    <row r="32" spans="1:13" ht="18.75" customHeight="1">
      <c r="A32" s="16">
        <v>23</v>
      </c>
      <c r="B32" s="25">
        <v>68</v>
      </c>
      <c r="C32" s="26" t="s">
        <v>46</v>
      </c>
      <c r="D32" s="19">
        <f>'[1]rezultat stokovne komisije'!J33</f>
        <v>715</v>
      </c>
      <c r="E32" s="20">
        <f t="shared" si="5"/>
        <v>178.75</v>
      </c>
      <c r="F32" s="21">
        <f t="shared" si="2"/>
        <v>178.75</v>
      </c>
      <c r="G32" s="21" t="s">
        <v>23</v>
      </c>
      <c r="H32" s="21">
        <f t="shared" si="3"/>
        <v>178.75</v>
      </c>
      <c r="I32" s="21">
        <f t="shared" si="4"/>
        <v>42.32976416274252</v>
      </c>
      <c r="J32" s="22">
        <f t="shared" si="0"/>
        <v>7566.445344090225</v>
      </c>
      <c r="K32" s="21">
        <f>'[1]rezultat stokovne komisije'!P33</f>
        <v>7983.333753879539</v>
      </c>
      <c r="L32" s="23">
        <f>'[1]rezultat stokovne komisije'!R33</f>
        <v>70000</v>
      </c>
      <c r="M32" s="24"/>
    </row>
    <row r="33" spans="1:13" ht="18.75" customHeight="1">
      <c r="A33" s="16">
        <v>24</v>
      </c>
      <c r="B33" s="17">
        <v>69</v>
      </c>
      <c r="C33" s="26" t="s">
        <v>47</v>
      </c>
      <c r="D33" s="19">
        <f>'[1]rezultat stokovne komisije'!J34</f>
        <v>847</v>
      </c>
      <c r="E33" s="20">
        <f t="shared" si="5"/>
        <v>211.75</v>
      </c>
      <c r="F33" s="21">
        <f t="shared" si="2"/>
        <v>211.75</v>
      </c>
      <c r="G33" s="21" t="s">
        <v>23</v>
      </c>
      <c r="H33" s="21">
        <f t="shared" si="3"/>
        <v>211.75</v>
      </c>
      <c r="I33" s="21">
        <f t="shared" si="4"/>
        <v>42.32976416274252</v>
      </c>
      <c r="J33" s="22">
        <f t="shared" si="0"/>
        <v>8963.327561460728</v>
      </c>
      <c r="K33" s="21">
        <f>'[1]rezultat stokovne komisije'!P34</f>
        <v>9457.179985364992</v>
      </c>
      <c r="L33" s="23">
        <f>'[1]rezultat stokovne komisije'!R34</f>
        <v>48000</v>
      </c>
      <c r="M33" s="24"/>
    </row>
    <row r="34" spans="1:13" ht="18" customHeight="1">
      <c r="A34" s="16">
        <v>25</v>
      </c>
      <c r="B34" s="25">
        <v>73</v>
      </c>
      <c r="C34" s="26" t="s">
        <v>48</v>
      </c>
      <c r="D34" s="19">
        <f>'[1]rezultat stokovne komisije'!J35</f>
        <v>1075</v>
      </c>
      <c r="E34" s="20">
        <f t="shared" si="5"/>
        <v>268.75</v>
      </c>
      <c r="F34" s="21">
        <f>E34</f>
        <v>268.75</v>
      </c>
      <c r="G34" s="21" t="s">
        <v>23</v>
      </c>
      <c r="H34" s="21">
        <f t="shared" si="3"/>
        <v>268.75</v>
      </c>
      <c r="I34" s="21">
        <f t="shared" si="4"/>
        <v>42.32976416274252</v>
      </c>
      <c r="J34" s="22">
        <f t="shared" si="0"/>
        <v>11376.124118737052</v>
      </c>
      <c r="K34" s="21">
        <f>'[1]rezultat stokovne komisije'!P35</f>
        <v>12002.914385203501</v>
      </c>
      <c r="L34" s="23">
        <f>'[1]rezultat stokovne komisije'!R35</f>
        <v>118000</v>
      </c>
      <c r="M34" s="24"/>
    </row>
    <row r="35" spans="1:13" ht="24.75" customHeight="1">
      <c r="A35" s="16">
        <v>26</v>
      </c>
      <c r="B35" s="25">
        <v>76</v>
      </c>
      <c r="C35" s="26" t="s">
        <v>49</v>
      </c>
      <c r="D35" s="19">
        <f>'[1]rezultat stokovne komisije'!J36</f>
        <v>1124</v>
      </c>
      <c r="E35" s="20">
        <f t="shared" si="5"/>
        <v>281</v>
      </c>
      <c r="F35" s="21">
        <f t="shared" si="2"/>
        <v>281</v>
      </c>
      <c r="G35" s="21" t="s">
        <v>23</v>
      </c>
      <c r="H35" s="21">
        <f t="shared" si="3"/>
        <v>281</v>
      </c>
      <c r="I35" s="21">
        <f t="shared" si="4"/>
        <v>42.32976416274252</v>
      </c>
      <c r="J35" s="22">
        <f t="shared" si="0"/>
        <v>11894.663729730648</v>
      </c>
      <c r="K35" s="21">
        <f>'[1]rezultat stokovne komisije'!P36</f>
        <v>12550.023971133707</v>
      </c>
      <c r="L35" s="23">
        <f>'[1]rezultat stokovne komisije'!R36</f>
        <v>51000</v>
      </c>
      <c r="M35" s="24"/>
    </row>
    <row r="36" spans="1:13" ht="32.25">
      <c r="A36" s="16">
        <v>27</v>
      </c>
      <c r="B36" s="17">
        <v>80</v>
      </c>
      <c r="C36" s="26" t="s">
        <v>50</v>
      </c>
      <c r="D36" s="19">
        <f>'[1]rezultat stokovne komisije'!J37</f>
        <v>508</v>
      </c>
      <c r="E36" s="20">
        <f>D36/3</f>
        <v>169.33333333333334</v>
      </c>
      <c r="F36" s="21">
        <v>0</v>
      </c>
      <c r="G36" s="21" t="s">
        <v>23</v>
      </c>
      <c r="H36" s="21">
        <f>'[1]rezultat stokovne komisije'!K37</f>
        <v>127</v>
      </c>
      <c r="I36" s="21">
        <f t="shared" si="4"/>
        <v>42.32976416274252</v>
      </c>
      <c r="J36" s="22">
        <f t="shared" si="0"/>
        <v>0</v>
      </c>
      <c r="K36" s="21">
        <f>'[1]rezultat stokovne komisije'!P37</f>
        <v>0</v>
      </c>
      <c r="L36" s="23">
        <v>0</v>
      </c>
      <c r="M36" s="24" t="s">
        <v>27</v>
      </c>
    </row>
    <row r="37" spans="1:13" ht="18.75" customHeight="1">
      <c r="A37" s="16">
        <v>28</v>
      </c>
      <c r="B37" s="25">
        <v>84</v>
      </c>
      <c r="C37" s="26" t="s">
        <v>51</v>
      </c>
      <c r="D37" s="19">
        <f>'[1]rezultat stokovne komisije'!J38</f>
        <v>904</v>
      </c>
      <c r="E37" s="20">
        <f>D37/4</f>
        <v>226</v>
      </c>
      <c r="F37" s="21">
        <f t="shared" si="2"/>
        <v>226</v>
      </c>
      <c r="G37" s="21" t="s">
        <v>23</v>
      </c>
      <c r="H37" s="21">
        <f aca="true" t="shared" si="6" ref="H37:H61">F37</f>
        <v>226</v>
      </c>
      <c r="I37" s="21">
        <f t="shared" si="4"/>
        <v>42.32976416274252</v>
      </c>
      <c r="J37" s="22">
        <f t="shared" si="0"/>
        <v>9566.52670077981</v>
      </c>
      <c r="K37" s="21">
        <f>'[1]rezultat stokovne komisije'!P38</f>
        <v>10093.61358532462</v>
      </c>
      <c r="L37" s="23">
        <f>'[1]rezultat stokovne komisije'!R38</f>
        <v>60000</v>
      </c>
      <c r="M37" s="24"/>
    </row>
    <row r="38" spans="1:13" ht="32.25" customHeight="1">
      <c r="A38" s="16">
        <v>29</v>
      </c>
      <c r="B38" s="25">
        <v>89</v>
      </c>
      <c r="C38" s="26" t="s">
        <v>52</v>
      </c>
      <c r="D38" s="19">
        <f>'[1]rezultat stokovne komisije'!J39</f>
        <v>590</v>
      </c>
      <c r="E38" s="20">
        <f>D38/3</f>
        <v>196.66666666666666</v>
      </c>
      <c r="F38" s="21">
        <f t="shared" si="2"/>
        <v>196.66666666666666</v>
      </c>
      <c r="G38" s="21" t="s">
        <v>23</v>
      </c>
      <c r="H38" s="21">
        <f t="shared" si="6"/>
        <v>196.66666666666666</v>
      </c>
      <c r="I38" s="21">
        <f t="shared" si="4"/>
        <v>42.32976416274252</v>
      </c>
      <c r="J38" s="22">
        <f t="shared" si="0"/>
        <v>8324.853618672696</v>
      </c>
      <c r="K38" s="21">
        <f>'[1]rezultat stokovne komisije'!P39</f>
        <v>6587.646034669829</v>
      </c>
      <c r="L38" s="23">
        <f>'[1]rezultat stokovne komisije'!R39</f>
        <v>40000</v>
      </c>
      <c r="M38" s="24"/>
    </row>
    <row r="39" spans="1:13" ht="27.75" customHeight="1">
      <c r="A39" s="16">
        <v>30</v>
      </c>
      <c r="B39" s="17">
        <v>90</v>
      </c>
      <c r="C39" s="26" t="s">
        <v>53</v>
      </c>
      <c r="D39" s="19">
        <f>'[1]rezultat stokovne komisije'!J40</f>
        <v>966</v>
      </c>
      <c r="E39" s="20">
        <f>D39/3</f>
        <v>322</v>
      </c>
      <c r="F39" s="21">
        <f t="shared" si="2"/>
        <v>322</v>
      </c>
      <c r="G39" s="21" t="s">
        <v>23</v>
      </c>
      <c r="H39" s="21">
        <f t="shared" si="6"/>
        <v>322</v>
      </c>
      <c r="I39" s="21">
        <f t="shared" si="4"/>
        <v>42.32976416274252</v>
      </c>
      <c r="J39" s="22">
        <f t="shared" si="0"/>
        <v>13630.184060403091</v>
      </c>
      <c r="K39" s="21">
        <f>'[1]rezultat stokovne komisije'!P40</f>
        <v>14381.166258736846</v>
      </c>
      <c r="L39" s="23">
        <f>'[1]rezultat stokovne komisije'!R40</f>
        <v>60000</v>
      </c>
      <c r="M39" s="24"/>
    </row>
    <row r="40" spans="1:13" ht="12.75">
      <c r="A40" s="16">
        <v>31</v>
      </c>
      <c r="B40" s="25">
        <v>92</v>
      </c>
      <c r="C40" s="26" t="s">
        <v>54</v>
      </c>
      <c r="D40" s="19">
        <f>'[1]rezultat stokovne komisije'!J41</f>
        <v>801</v>
      </c>
      <c r="E40" s="20">
        <f>D40/4</f>
        <v>200.25</v>
      </c>
      <c r="F40" s="21">
        <f t="shared" si="2"/>
        <v>200.25</v>
      </c>
      <c r="G40" s="21" t="s">
        <v>23</v>
      </c>
      <c r="H40" s="21">
        <f t="shared" si="6"/>
        <v>200.25</v>
      </c>
      <c r="I40" s="21">
        <f t="shared" si="4"/>
        <v>42.32976416274252</v>
      </c>
      <c r="J40" s="22">
        <f t="shared" si="0"/>
        <v>8476.53527358919</v>
      </c>
      <c r="K40" s="21">
        <f>'[1]rezultat stokovne komisije'!P41</f>
        <v>8943.566904695817</v>
      </c>
      <c r="L40" s="23">
        <f>'[1]rezultat stokovne komisije'!R41</f>
        <v>35000</v>
      </c>
      <c r="M40" s="24"/>
    </row>
    <row r="41" spans="1:13" ht="18.75" customHeight="1">
      <c r="A41" s="16">
        <v>32</v>
      </c>
      <c r="B41" s="25">
        <v>95</v>
      </c>
      <c r="C41" s="26" t="s">
        <v>55</v>
      </c>
      <c r="D41" s="19">
        <f>'[1]rezultat stokovne komisije'!J42</f>
        <v>754</v>
      </c>
      <c r="E41" s="20">
        <f>D41/4</f>
        <v>188.5</v>
      </c>
      <c r="F41" s="21">
        <f t="shared" si="2"/>
        <v>188.5</v>
      </c>
      <c r="G41" s="21" t="s">
        <v>23</v>
      </c>
      <c r="H41" s="21">
        <f t="shared" si="6"/>
        <v>188.5</v>
      </c>
      <c r="I41" s="21">
        <f t="shared" si="4"/>
        <v>42.32976416274252</v>
      </c>
      <c r="J41" s="22">
        <f t="shared" si="0"/>
        <v>7979.160544676965</v>
      </c>
      <c r="K41" s="21">
        <f>'[1]rezultat stokovne komisije'!P42</f>
        <v>8418.788322272967</v>
      </c>
      <c r="L41" s="23">
        <f>'[1]rezultat stokovne komisije'!R42</f>
        <v>30000</v>
      </c>
      <c r="M41" s="24"/>
    </row>
    <row r="42" spans="1:13" ht="18.75" customHeight="1">
      <c r="A42" s="16">
        <v>33</v>
      </c>
      <c r="B42" s="17">
        <v>96</v>
      </c>
      <c r="C42" s="26" t="s">
        <v>56</v>
      </c>
      <c r="D42" s="19">
        <f>'[1]rezultat stokovne komisije'!J43</f>
        <v>1432</v>
      </c>
      <c r="E42" s="20">
        <f>D42/3</f>
        <v>477.3333333333333</v>
      </c>
      <c r="F42" s="21">
        <f t="shared" si="2"/>
        <v>477.3333333333333</v>
      </c>
      <c r="G42" s="21" t="s">
        <v>23</v>
      </c>
      <c r="H42" s="21">
        <f t="shared" si="6"/>
        <v>477.3333333333333</v>
      </c>
      <c r="I42" s="21">
        <f t="shared" si="4"/>
        <v>42.32976416274252</v>
      </c>
      <c r="J42" s="22">
        <f t="shared" si="0"/>
        <v>20205.40742701576</v>
      </c>
      <c r="K42" s="21">
        <f>'[1]rezultat stokovne komisije'!P43</f>
        <v>15988.99851126643</v>
      </c>
      <c r="L42" s="23">
        <f>'[1]rezultat stokovne komisije'!R43</f>
        <v>130000</v>
      </c>
      <c r="M42" s="24"/>
    </row>
    <row r="43" spans="1:13" ht="18.75" customHeight="1">
      <c r="A43" s="16">
        <v>34</v>
      </c>
      <c r="B43" s="25">
        <v>102</v>
      </c>
      <c r="C43" s="26" t="s">
        <v>57</v>
      </c>
      <c r="D43" s="19">
        <f>'[1]rezultat stokovne komisije'!J44</f>
        <v>961</v>
      </c>
      <c r="E43" s="20">
        <f>D43/4</f>
        <v>240.25</v>
      </c>
      <c r="F43" s="21">
        <f t="shared" si="2"/>
        <v>240.25</v>
      </c>
      <c r="G43" s="21" t="s">
        <v>23</v>
      </c>
      <c r="H43" s="21">
        <f t="shared" si="6"/>
        <v>240.25</v>
      </c>
      <c r="I43" s="21">
        <f t="shared" si="4"/>
        <v>42.32976416274252</v>
      </c>
      <c r="J43" s="22">
        <f t="shared" si="0"/>
        <v>10169.72584009889</v>
      </c>
      <c r="K43" s="21">
        <f>'[1]rezultat stokovne komisije'!P44</f>
        <v>10730.047185284246</v>
      </c>
      <c r="L43" s="23">
        <f>'[1]rezultat stokovne komisije'!R44</f>
        <v>200000</v>
      </c>
      <c r="M43" s="24"/>
    </row>
    <row r="44" spans="1:13" ht="29.25" customHeight="1">
      <c r="A44" s="16">
        <v>35</v>
      </c>
      <c r="B44" s="25">
        <v>103</v>
      </c>
      <c r="C44" s="26" t="s">
        <v>58</v>
      </c>
      <c r="D44" s="19">
        <f>'[1]rezultat stokovne komisije'!J45</f>
        <v>880</v>
      </c>
      <c r="E44" s="20">
        <f>D44/4</f>
        <v>220</v>
      </c>
      <c r="F44" s="21">
        <f t="shared" si="2"/>
        <v>220</v>
      </c>
      <c r="G44" s="21" t="s">
        <v>23</v>
      </c>
      <c r="H44" s="21">
        <f t="shared" si="6"/>
        <v>220</v>
      </c>
      <c r="I44" s="21">
        <f t="shared" si="4"/>
        <v>42.32976416274252</v>
      </c>
      <c r="J44" s="22">
        <f t="shared" si="0"/>
        <v>9312.548115803354</v>
      </c>
      <c r="K44" s="21">
        <f>'[1]rezultat stokovne komisije'!P45</f>
        <v>9825.641543236354</v>
      </c>
      <c r="L44" s="23">
        <f>'[1]rezultat stokovne komisije'!R45</f>
        <v>24000</v>
      </c>
      <c r="M44" s="24"/>
    </row>
    <row r="45" spans="1:13" ht="23.25" customHeight="1">
      <c r="A45" s="16">
        <v>36</v>
      </c>
      <c r="B45" s="17">
        <v>104</v>
      </c>
      <c r="C45" s="26" t="s">
        <v>59</v>
      </c>
      <c r="D45" s="19">
        <f>'[1]rezultat stokovne komisije'!J46</f>
        <v>720</v>
      </c>
      <c r="E45" s="20">
        <f>D45/4</f>
        <v>180</v>
      </c>
      <c r="F45" s="21">
        <f t="shared" si="2"/>
        <v>180</v>
      </c>
      <c r="G45" s="21" t="s">
        <v>23</v>
      </c>
      <c r="H45" s="21">
        <f t="shared" si="6"/>
        <v>180</v>
      </c>
      <c r="I45" s="21">
        <f t="shared" si="4"/>
        <v>42.32976416274252</v>
      </c>
      <c r="J45" s="22">
        <f t="shared" si="0"/>
        <v>7619.357549293653</v>
      </c>
      <c r="K45" s="21">
        <f>'[1]rezultat stokovne komisije'!P46</f>
        <v>8039.161262647926</v>
      </c>
      <c r="L45" s="23">
        <f>'[1]rezultat stokovne komisije'!R46</f>
        <v>26000</v>
      </c>
      <c r="M45" s="24"/>
    </row>
    <row r="46" spans="1:13" ht="25.5">
      <c r="A46" s="16">
        <v>37</v>
      </c>
      <c r="B46" s="25">
        <v>107</v>
      </c>
      <c r="C46" s="26" t="s">
        <v>60</v>
      </c>
      <c r="D46" s="19">
        <f>'[1]rezultat stokovne komisije'!J47</f>
        <v>1004</v>
      </c>
      <c r="E46" s="20">
        <f>D46/4</f>
        <v>251</v>
      </c>
      <c r="F46" s="21">
        <f t="shared" si="2"/>
        <v>251</v>
      </c>
      <c r="G46" s="21" t="s">
        <v>23</v>
      </c>
      <c r="H46" s="21">
        <f t="shared" si="6"/>
        <v>251</v>
      </c>
      <c r="I46" s="21">
        <f t="shared" si="4"/>
        <v>42.32976416274252</v>
      </c>
      <c r="J46" s="22">
        <f t="shared" si="0"/>
        <v>10624.770804848373</v>
      </c>
      <c r="K46" s="21">
        <f>'[1]rezultat stokovne komisije'!P47</f>
        <v>11210.163760692387</v>
      </c>
      <c r="L46" s="23">
        <f>'[1]rezultat stokovne komisije'!R47</f>
        <v>80000</v>
      </c>
      <c r="M46" s="24"/>
    </row>
    <row r="47" spans="1:13" ht="18.75" customHeight="1">
      <c r="A47" s="16">
        <v>38</v>
      </c>
      <c r="B47" s="25">
        <v>118</v>
      </c>
      <c r="C47" s="26" t="s">
        <v>61</v>
      </c>
      <c r="D47" s="19">
        <f>'[1]rezultat stokovne komisije'!J48</f>
        <v>1327</v>
      </c>
      <c r="E47" s="20">
        <f>D47/3</f>
        <v>442.3333333333333</v>
      </c>
      <c r="F47" s="21">
        <f t="shared" si="2"/>
        <v>442.3333333333333</v>
      </c>
      <c r="G47" s="21" t="s">
        <v>23</v>
      </c>
      <c r="H47" s="21">
        <f t="shared" si="6"/>
        <v>442.3333333333333</v>
      </c>
      <c r="I47" s="21">
        <f t="shared" si="4"/>
        <v>42.32976416274252</v>
      </c>
      <c r="J47" s="22">
        <f t="shared" si="0"/>
        <v>18723.865681319774</v>
      </c>
      <c r="K47" s="21">
        <f>'[1]rezultat stokovne komisije'!P48</f>
        <v>14816.620827130275</v>
      </c>
      <c r="L47" s="23">
        <f>'[1]rezultat stokovne komisije'!R48</f>
        <v>140000</v>
      </c>
      <c r="M47" s="24"/>
    </row>
    <row r="48" spans="1:13" ht="18.75" customHeight="1">
      <c r="A48" s="16">
        <v>39</v>
      </c>
      <c r="B48" s="17">
        <v>120</v>
      </c>
      <c r="C48" s="26" t="s">
        <v>62</v>
      </c>
      <c r="D48" s="19">
        <f>'[1]rezultat stokovne komisije'!J49</f>
        <v>1690</v>
      </c>
      <c r="E48" s="20">
        <f>D48/4</f>
        <v>422.5</v>
      </c>
      <c r="F48" s="21">
        <f t="shared" si="2"/>
        <v>422.5</v>
      </c>
      <c r="G48" s="21" t="s">
        <v>23</v>
      </c>
      <c r="H48" s="21">
        <f t="shared" si="6"/>
        <v>422.5</v>
      </c>
      <c r="I48" s="21">
        <f t="shared" si="4"/>
        <v>42.32976416274252</v>
      </c>
      <c r="J48" s="22">
        <f t="shared" si="0"/>
        <v>17884.325358758713</v>
      </c>
      <c r="K48" s="21">
        <f>'[1]rezultat stokovne komisije'!P49</f>
        <v>18869.697963715273</v>
      </c>
      <c r="L48" s="23">
        <f>'[1]rezultat stokovne komisije'!R49</f>
        <v>200000</v>
      </c>
      <c r="M48" s="24"/>
    </row>
    <row r="49" spans="1:13" ht="25.5" customHeight="1">
      <c r="A49" s="16">
        <v>40</v>
      </c>
      <c r="B49" s="25">
        <v>122</v>
      </c>
      <c r="C49" s="26" t="s">
        <v>63</v>
      </c>
      <c r="D49" s="19">
        <f>'[1]rezultat stokovne komisije'!J50</f>
        <v>834</v>
      </c>
      <c r="E49" s="20">
        <f aca="true" t="shared" si="7" ref="E49:E58">D49/4</f>
        <v>208.5</v>
      </c>
      <c r="F49" s="21">
        <f>E49</f>
        <v>208.5</v>
      </c>
      <c r="G49" s="21" t="s">
        <v>23</v>
      </c>
      <c r="H49" s="21">
        <f t="shared" si="6"/>
        <v>208.5</v>
      </c>
      <c r="I49" s="21">
        <f t="shared" si="4"/>
        <v>42.32976416274252</v>
      </c>
      <c r="J49" s="22">
        <f t="shared" si="0"/>
        <v>8825.755827931816</v>
      </c>
      <c r="K49" s="21">
        <f>'[1]rezultat stokovne komisije'!P50</f>
        <v>9312.028462567181</v>
      </c>
      <c r="L49" s="23">
        <f>'[1]rezultat stokovne komisije'!R50</f>
        <v>41000</v>
      </c>
      <c r="M49" s="24"/>
    </row>
    <row r="50" spans="1:13" ht="18.75" customHeight="1">
      <c r="A50" s="16">
        <v>41</v>
      </c>
      <c r="B50" s="25">
        <v>124</v>
      </c>
      <c r="C50" s="26" t="s">
        <v>64</v>
      </c>
      <c r="D50" s="19">
        <f>'[1]rezultat stokovne komisije'!J51</f>
        <v>898</v>
      </c>
      <c r="E50" s="20">
        <f t="shared" si="7"/>
        <v>224.5</v>
      </c>
      <c r="F50" s="21">
        <f t="shared" si="2"/>
        <v>224.5</v>
      </c>
      <c r="G50" s="21" t="s">
        <v>23</v>
      </c>
      <c r="H50" s="21">
        <f t="shared" si="6"/>
        <v>224.5</v>
      </c>
      <c r="I50" s="21">
        <f t="shared" si="4"/>
        <v>42.32976416274252</v>
      </c>
      <c r="J50" s="22">
        <f t="shared" si="0"/>
        <v>9503.032054535695</v>
      </c>
      <c r="K50" s="21">
        <f>'[1]rezultat stokovne komisije'!P51</f>
        <v>10026.620574802553</v>
      </c>
      <c r="L50" s="23">
        <f>'[1]rezultat stokovne komisije'!R51</f>
        <v>102000</v>
      </c>
      <c r="M50" s="24"/>
    </row>
    <row r="51" spans="1:13" ht="18.75" customHeight="1">
      <c r="A51" s="16">
        <v>42</v>
      </c>
      <c r="B51" s="17">
        <v>127</v>
      </c>
      <c r="C51" s="26" t="s">
        <v>65</v>
      </c>
      <c r="D51" s="19">
        <f>'[1]rezultat stokovne komisije'!J52</f>
        <v>719</v>
      </c>
      <c r="E51" s="20">
        <f t="shared" si="7"/>
        <v>179.75</v>
      </c>
      <c r="F51" s="21">
        <f t="shared" si="2"/>
        <v>179.75</v>
      </c>
      <c r="G51" s="21" t="s">
        <v>23</v>
      </c>
      <c r="H51" s="21">
        <f t="shared" si="6"/>
        <v>179.75</v>
      </c>
      <c r="I51" s="21">
        <f t="shared" si="4"/>
        <v>42.32976416274252</v>
      </c>
      <c r="J51" s="22">
        <f t="shared" si="0"/>
        <v>7608.7751082529685</v>
      </c>
      <c r="K51" s="21">
        <f>'[1]rezultat stokovne komisije'!P52</f>
        <v>8027.995760894249</v>
      </c>
      <c r="L51" s="23">
        <f>'[1]rezultat stokovne komisije'!R52</f>
        <v>56000</v>
      </c>
      <c r="M51" s="24"/>
    </row>
    <row r="52" spans="1:13" ht="18.75" customHeight="1">
      <c r="A52" s="16">
        <v>43</v>
      </c>
      <c r="B52" s="25">
        <v>132</v>
      </c>
      <c r="C52" s="26" t="s">
        <v>66</v>
      </c>
      <c r="D52" s="19">
        <f>'[1]rezultat stokovne komisije'!J53</f>
        <v>966</v>
      </c>
      <c r="E52" s="20">
        <f t="shared" si="7"/>
        <v>241.5</v>
      </c>
      <c r="F52" s="21">
        <f t="shared" si="2"/>
        <v>241.5</v>
      </c>
      <c r="G52" s="21" t="s">
        <v>23</v>
      </c>
      <c r="H52" s="21">
        <f t="shared" si="6"/>
        <v>241.5</v>
      </c>
      <c r="I52" s="21">
        <f t="shared" si="4"/>
        <v>42.32976416274252</v>
      </c>
      <c r="J52" s="22">
        <f t="shared" si="0"/>
        <v>10222.63804530232</v>
      </c>
      <c r="K52" s="21">
        <f>'[1]rezultat stokovne komisije'!P53</f>
        <v>10785.874694052634</v>
      </c>
      <c r="L52" s="23">
        <f>'[1]rezultat stokovne komisije'!R53</f>
        <v>69000</v>
      </c>
      <c r="M52" s="24"/>
    </row>
    <row r="53" spans="1:13" ht="18.75" customHeight="1">
      <c r="A53" s="25">
        <v>44</v>
      </c>
      <c r="B53" s="25">
        <v>141</v>
      </c>
      <c r="C53" s="26" t="s">
        <v>67</v>
      </c>
      <c r="D53" s="19">
        <f>'[1]rezultat stokovne komisije'!J54</f>
        <v>850</v>
      </c>
      <c r="E53" s="20">
        <f t="shared" si="7"/>
        <v>212.5</v>
      </c>
      <c r="F53" s="21">
        <f t="shared" si="2"/>
        <v>212.5</v>
      </c>
      <c r="G53" s="21" t="s">
        <v>23</v>
      </c>
      <c r="H53" s="21">
        <f t="shared" si="6"/>
        <v>212.5</v>
      </c>
      <c r="I53" s="21">
        <f t="shared" si="4"/>
        <v>42.32976416274252</v>
      </c>
      <c r="J53" s="22">
        <f t="shared" si="0"/>
        <v>8995.074884582786</v>
      </c>
      <c r="K53" s="21">
        <f>'[1]rezultat stokovne komisije'!P54</f>
        <v>9490.676490626025</v>
      </c>
      <c r="L53" s="23">
        <f>'[1]rezultat stokovne komisije'!R54</f>
        <v>200000</v>
      </c>
      <c r="M53" s="24"/>
    </row>
    <row r="54" spans="1:13" ht="25.5">
      <c r="A54" s="16">
        <v>45</v>
      </c>
      <c r="B54" s="17">
        <v>143</v>
      </c>
      <c r="C54" s="26" t="s">
        <v>68</v>
      </c>
      <c r="D54" s="19">
        <f>'[1]rezultat stokovne komisije'!J55</f>
        <v>711</v>
      </c>
      <c r="E54" s="20">
        <f t="shared" si="7"/>
        <v>177.75</v>
      </c>
      <c r="F54" s="21">
        <f t="shared" si="2"/>
        <v>177.75</v>
      </c>
      <c r="G54" s="21" t="s">
        <v>23</v>
      </c>
      <c r="H54" s="21">
        <f t="shared" si="6"/>
        <v>177.75</v>
      </c>
      <c r="I54" s="21">
        <f t="shared" si="4"/>
        <v>42.32976416274252</v>
      </c>
      <c r="J54" s="22">
        <f t="shared" si="0"/>
        <v>7524.115579927483</v>
      </c>
      <c r="K54" s="21">
        <f>'[1]rezultat stokovne komisije'!P55</f>
        <v>7938.671746864828</v>
      </c>
      <c r="L54" s="23">
        <f>'[1]rezultat stokovne komisije'!R55</f>
        <v>76000</v>
      </c>
      <c r="M54" s="24"/>
    </row>
    <row r="55" spans="1:13" ht="18.75" customHeight="1">
      <c r="A55" s="16">
        <v>46</v>
      </c>
      <c r="B55" s="25">
        <v>144</v>
      </c>
      <c r="C55" s="26" t="s">
        <v>69</v>
      </c>
      <c r="D55" s="19">
        <f>'[1]rezultat stokovne komisije'!J56</f>
        <v>621</v>
      </c>
      <c r="E55" s="20">
        <f t="shared" si="7"/>
        <v>155.25</v>
      </c>
      <c r="F55" s="21">
        <f t="shared" si="2"/>
        <v>155.25</v>
      </c>
      <c r="G55" s="21" t="s">
        <v>23</v>
      </c>
      <c r="H55" s="21">
        <f t="shared" si="6"/>
        <v>155.25</v>
      </c>
      <c r="I55" s="21">
        <f t="shared" si="4"/>
        <v>42.32976416274252</v>
      </c>
      <c r="J55" s="22">
        <f t="shared" si="0"/>
        <v>6571.695886265777</v>
      </c>
      <c r="K55" s="21">
        <f>'[1]rezultat stokovne komisije'!P56</f>
        <v>6933.776589033837</v>
      </c>
      <c r="L55" s="23">
        <f>'[1]rezultat stokovne komisije'!R56</f>
        <v>65000</v>
      </c>
      <c r="M55" s="24"/>
    </row>
    <row r="56" spans="1:13" ht="18.75" customHeight="1">
      <c r="A56" s="16">
        <v>47</v>
      </c>
      <c r="B56" s="25">
        <v>146</v>
      </c>
      <c r="C56" s="26" t="s">
        <v>70</v>
      </c>
      <c r="D56" s="19">
        <f>'[1]rezultat stokovne komisije'!J57</f>
        <v>1126</v>
      </c>
      <c r="E56" s="20">
        <f t="shared" si="7"/>
        <v>281.5</v>
      </c>
      <c r="F56" s="21">
        <f t="shared" si="2"/>
        <v>281.5</v>
      </c>
      <c r="G56" s="21" t="s">
        <v>23</v>
      </c>
      <c r="H56" s="21">
        <f t="shared" si="6"/>
        <v>281.5</v>
      </c>
      <c r="I56" s="21">
        <f t="shared" si="4"/>
        <v>42.32976416274252</v>
      </c>
      <c r="J56" s="22">
        <f t="shared" si="0"/>
        <v>11915.82861181202</v>
      </c>
      <c r="K56" s="21">
        <f>'[1]rezultat stokovne komisije'!P57</f>
        <v>12572.354974641063</v>
      </c>
      <c r="L56" s="23">
        <f>'[1]rezultat stokovne komisije'!R57</f>
        <v>183000</v>
      </c>
      <c r="M56" s="24"/>
    </row>
    <row r="57" spans="1:13" ht="12.75">
      <c r="A57" s="16">
        <v>48</v>
      </c>
      <c r="B57" s="17">
        <v>148</v>
      </c>
      <c r="C57" s="26" t="s">
        <v>71</v>
      </c>
      <c r="D57" s="19">
        <f>'[1]rezultat stokovne komisije'!J58</f>
        <v>1538</v>
      </c>
      <c r="E57" s="20">
        <f t="shared" si="7"/>
        <v>384.5</v>
      </c>
      <c r="F57" s="21">
        <f t="shared" si="2"/>
        <v>384.5</v>
      </c>
      <c r="G57" s="21" t="s">
        <v>23</v>
      </c>
      <c r="H57" s="21">
        <f t="shared" si="6"/>
        <v>384.5</v>
      </c>
      <c r="I57" s="21">
        <f t="shared" si="4"/>
        <v>42.32976416274252</v>
      </c>
      <c r="J57" s="22">
        <f t="shared" si="0"/>
        <v>16275.7943205745</v>
      </c>
      <c r="K57" s="21">
        <f>'[1]rezultat stokovne komisije'!P58</f>
        <v>17172.541697156266</v>
      </c>
      <c r="L57" s="23">
        <f>'[1]rezultat stokovne komisije'!R58</f>
        <v>161000</v>
      </c>
      <c r="M57" s="24"/>
    </row>
    <row r="58" spans="1:13" ht="18.75" customHeight="1">
      <c r="A58" s="16">
        <v>49</v>
      </c>
      <c r="B58" s="25">
        <v>149</v>
      </c>
      <c r="C58" s="26" t="s">
        <v>72</v>
      </c>
      <c r="D58" s="19">
        <f>'[1]rezultat stokovne komisije'!J59</f>
        <v>688</v>
      </c>
      <c r="E58" s="20">
        <f t="shared" si="7"/>
        <v>172</v>
      </c>
      <c r="F58" s="21">
        <f t="shared" si="2"/>
        <v>172</v>
      </c>
      <c r="G58" s="21" t="s">
        <v>23</v>
      </c>
      <c r="H58" s="21">
        <f t="shared" si="6"/>
        <v>172</v>
      </c>
      <c r="I58" s="21">
        <f t="shared" si="4"/>
        <v>42.32976416274252</v>
      </c>
      <c r="J58" s="22">
        <f t="shared" si="0"/>
        <v>7280.719435991714</v>
      </c>
      <c r="K58" s="21">
        <f>'[1]rezultat stokovne komisije'!P59</f>
        <v>7681.865206530241</v>
      </c>
      <c r="L58" s="23">
        <f>'[1]rezultat stokovne komisije'!R59</f>
        <v>190000</v>
      </c>
      <c r="M58" s="24"/>
    </row>
    <row r="59" spans="1:13" ht="18.75" customHeight="1">
      <c r="A59" s="25">
        <v>50</v>
      </c>
      <c r="B59" s="25">
        <v>151</v>
      </c>
      <c r="C59" s="26" t="s">
        <v>73</v>
      </c>
      <c r="D59" s="19">
        <f>'[1]rezultat stokovne komisije'!J60</f>
        <v>896</v>
      </c>
      <c r="E59" s="20">
        <f>D59/3</f>
        <v>298.6666666666667</v>
      </c>
      <c r="F59" s="21">
        <f t="shared" si="2"/>
        <v>298.6666666666667</v>
      </c>
      <c r="G59" s="21" t="s">
        <v>23</v>
      </c>
      <c r="H59" s="21">
        <f t="shared" si="6"/>
        <v>298.6666666666667</v>
      </c>
      <c r="I59" s="21">
        <f t="shared" si="4"/>
        <v>42.32976416274252</v>
      </c>
      <c r="J59" s="22">
        <f t="shared" si="0"/>
        <v>12642.489563272433</v>
      </c>
      <c r="K59" s="21">
        <f>'[1]rezultat stokovne komisije'!P60</f>
        <v>10004.289571295198</v>
      </c>
      <c r="L59" s="23">
        <f>'[1]rezultat stokovne komisije'!R60</f>
        <v>128000</v>
      </c>
      <c r="M59" s="24"/>
    </row>
    <row r="60" spans="1:13" ht="25.5">
      <c r="A60" s="16">
        <v>51</v>
      </c>
      <c r="B60" s="17">
        <v>152</v>
      </c>
      <c r="C60" s="26" t="s">
        <v>74</v>
      </c>
      <c r="D60" s="19">
        <f>'[1]rezultat stokovne komisije'!J61</f>
        <v>602</v>
      </c>
      <c r="E60" s="20">
        <f>D60/4</f>
        <v>150.5</v>
      </c>
      <c r="F60" s="21">
        <f t="shared" si="2"/>
        <v>150.5</v>
      </c>
      <c r="G60" s="21" t="s">
        <v>23</v>
      </c>
      <c r="H60" s="21">
        <f t="shared" si="6"/>
        <v>150.5</v>
      </c>
      <c r="I60" s="21">
        <f t="shared" si="4"/>
        <v>42.32976416274252</v>
      </c>
      <c r="J60" s="22">
        <f t="shared" si="0"/>
        <v>6370.629506492749</v>
      </c>
      <c r="K60" s="21">
        <f>'[1]rezultat stokovne komisije'!P61</f>
        <v>6721.632055713961</v>
      </c>
      <c r="L60" s="23">
        <f>'[1]rezultat stokovne komisije'!R61</f>
        <v>113000</v>
      </c>
      <c r="M60" s="24"/>
    </row>
    <row r="61" spans="1:13" ht="12.75">
      <c r="A61" s="16">
        <v>52</v>
      </c>
      <c r="B61" s="25">
        <v>157</v>
      </c>
      <c r="C61" s="26" t="s">
        <v>75</v>
      </c>
      <c r="D61" s="19">
        <f>'[1]rezultat stokovne komisije'!J62</f>
        <v>665</v>
      </c>
      <c r="E61" s="20">
        <f>D61/4</f>
        <v>166.25</v>
      </c>
      <c r="F61" s="21">
        <f t="shared" si="2"/>
        <v>166.25</v>
      </c>
      <c r="G61" s="21" t="s">
        <v>23</v>
      </c>
      <c r="H61" s="21">
        <f t="shared" si="6"/>
        <v>166.25</v>
      </c>
      <c r="I61" s="21">
        <f t="shared" si="4"/>
        <v>42.32976416274252</v>
      </c>
      <c r="J61" s="22">
        <f t="shared" si="0"/>
        <v>7037.323292055944</v>
      </c>
      <c r="K61" s="21">
        <f>'[1]rezultat stokovne komisije'!P62</f>
        <v>7425.058666195654</v>
      </c>
      <c r="L61" s="23">
        <f>'[1]rezultat stokovne komisije'!R62</f>
        <v>51000</v>
      </c>
      <c r="M61" s="24"/>
    </row>
    <row r="62" spans="3:13" s="27" customFormat="1" ht="18.75" customHeight="1">
      <c r="C62" s="28"/>
      <c r="D62" s="29"/>
      <c r="E62" s="29"/>
      <c r="F62" s="30"/>
      <c r="G62" s="30"/>
      <c r="H62" s="30"/>
      <c r="I62" s="29"/>
      <c r="J62" s="31"/>
      <c r="K62" s="30">
        <f>SUM(K10:K61)</f>
        <v>589999.9999999999</v>
      </c>
      <c r="L62" s="30"/>
      <c r="M62" s="32"/>
    </row>
    <row r="63" spans="4:11" ht="18.75" customHeight="1">
      <c r="D63" s="29" t="s">
        <v>76</v>
      </c>
      <c r="E63" s="33"/>
      <c r="F63" s="34">
        <f>SUM(F10:F61)</f>
        <v>13725.566666666668</v>
      </c>
      <c r="G63" s="34"/>
      <c r="H63" s="34"/>
      <c r="K63" s="10"/>
    </row>
    <row r="64" spans="1:8" ht="12.75">
      <c r="A64" s="35" t="s">
        <v>77</v>
      </c>
      <c r="B64" s="35"/>
      <c r="D64" s="27" t="s">
        <v>78</v>
      </c>
      <c r="E64" s="36"/>
      <c r="F64" s="37">
        <f>(581000/F63)</f>
        <v>42.32976416274252</v>
      </c>
      <c r="G64" s="37"/>
      <c r="H64" s="37"/>
    </row>
    <row r="65" spans="1:8" ht="12.75">
      <c r="A65" s="35" t="s">
        <v>79</v>
      </c>
      <c r="B65" s="35"/>
      <c r="D65" s="27"/>
      <c r="E65" s="36"/>
      <c r="F65" s="37"/>
      <c r="G65" s="37"/>
      <c r="H65" s="3" t="s">
        <v>80</v>
      </c>
    </row>
    <row r="66" ht="12.75">
      <c r="A66" s="3" t="s">
        <v>81</v>
      </c>
    </row>
  </sheetData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BHvast</dc:creator>
  <cp:keywords/>
  <dc:description/>
  <cp:lastModifiedBy>BHvast</cp:lastModifiedBy>
  <dcterms:created xsi:type="dcterms:W3CDTF">2008-03-07T10:21:43Z</dcterms:created>
  <dcterms:modified xsi:type="dcterms:W3CDTF">2008-03-07T10:22:20Z</dcterms:modified>
  <cp:category/>
  <cp:version/>
  <cp:contentType/>
  <cp:contentStatus/>
</cp:coreProperties>
</file>